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 activeTab="1"/>
  </bookViews>
  <sheets>
    <sheet name="источ" sheetId="3" r:id="rId1"/>
    <sheet name="заимст" sheetId="4" r:id="rId2"/>
  </sheets>
  <definedNames>
    <definedName name="_xlnm.Print_Area" localSheetId="0">источ!$A$1:$E$43</definedName>
  </definedNames>
  <calcPr calcId="145621"/>
</workbook>
</file>

<file path=xl/calcChain.xml><?xml version="1.0" encoding="utf-8"?>
<calcChain xmlns="http://schemas.openxmlformats.org/spreadsheetml/2006/main">
  <c r="C54" i="3" l="1"/>
  <c r="C25" i="4" l="1"/>
  <c r="D25" i="4"/>
  <c r="B25" i="4"/>
  <c r="C24" i="4"/>
  <c r="D24" i="4"/>
  <c r="B24" i="4"/>
  <c r="C22" i="4"/>
  <c r="D22" i="4"/>
  <c r="B22" i="4"/>
  <c r="C21" i="4" l="1"/>
  <c r="D21" i="4"/>
  <c r="B21" i="4"/>
  <c r="D23" i="4" l="1"/>
  <c r="C23" i="4"/>
  <c r="B23" i="4"/>
  <c r="D20" i="4"/>
  <c r="C20" i="4"/>
  <c r="B20" i="4"/>
  <c r="C18" i="4" l="1"/>
  <c r="D18" i="4"/>
  <c r="B18" i="4"/>
  <c r="C47" i="3" l="1"/>
  <c r="D54" i="3" l="1"/>
  <c r="E54" i="3"/>
  <c r="C56" i="3"/>
  <c r="D47" i="3" l="1"/>
  <c r="E56" i="3"/>
  <c r="D56" i="3"/>
  <c r="D52" i="3"/>
  <c r="D30" i="3" s="1"/>
  <c r="E52" i="3"/>
  <c r="E30" i="3" s="1"/>
  <c r="C52" i="3"/>
  <c r="C30" i="3" s="1"/>
  <c r="C29" i="3" s="1"/>
  <c r="E47" i="3"/>
  <c r="D16" i="3" l="1"/>
  <c r="E16" i="3"/>
  <c r="D18" i="3"/>
  <c r="E18" i="3"/>
  <c r="D22" i="3"/>
  <c r="E22" i="3"/>
  <c r="D24" i="3"/>
  <c r="D34" i="3" s="1"/>
  <c r="D33" i="3" s="1"/>
  <c r="D32" i="3" s="1"/>
  <c r="D31" i="3" s="1"/>
  <c r="E24" i="3"/>
  <c r="E34" i="3" s="1"/>
  <c r="E33" i="3" s="1"/>
  <c r="E32" i="3" s="1"/>
  <c r="E31" i="3" s="1"/>
  <c r="D29" i="3"/>
  <c r="D28" i="3" s="1"/>
  <c r="D27" i="3" s="1"/>
  <c r="E29" i="3"/>
  <c r="E28" i="3" s="1"/>
  <c r="E27" i="3" s="1"/>
  <c r="D37" i="3"/>
  <c r="D36" i="3" s="1"/>
  <c r="E37" i="3"/>
  <c r="E36" i="3" s="1"/>
  <c r="D41" i="3"/>
  <c r="D40" i="3" s="1"/>
  <c r="D39" i="3" s="1"/>
  <c r="E41" i="3"/>
  <c r="E40" i="3" s="1"/>
  <c r="E39" i="3" s="1"/>
  <c r="E35" i="3" l="1"/>
  <c r="D35" i="3"/>
  <c r="E15" i="3"/>
  <c r="E21" i="3"/>
  <c r="E20" i="3" s="1"/>
  <c r="D21" i="3"/>
  <c r="D20" i="3" s="1"/>
  <c r="D15" i="3"/>
  <c r="D26" i="3"/>
  <c r="E26" i="3"/>
  <c r="D43" i="3" l="1"/>
  <c r="D46" i="3" s="1"/>
  <c r="D48" i="3" s="1"/>
  <c r="E43" i="3"/>
  <c r="D45" i="3" l="1"/>
  <c r="E46" i="3"/>
  <c r="E48" i="3" s="1"/>
  <c r="E45" i="3"/>
  <c r="C24" i="3"/>
  <c r="C34" i="3" s="1"/>
  <c r="C16" i="3" l="1"/>
  <c r="C37" i="3"/>
  <c r="C36" i="3" s="1"/>
  <c r="C33" i="3" l="1"/>
  <c r="C32" i="3" s="1"/>
  <c r="C31" i="3" s="1"/>
  <c r="C28" i="3"/>
  <c r="C27" i="3" s="1"/>
  <c r="C41" i="3"/>
  <c r="C40" i="3" s="1"/>
  <c r="C39" i="3" s="1"/>
  <c r="C35" i="3" s="1"/>
  <c r="C22" i="3"/>
  <c r="C18" i="3"/>
  <c r="C15" i="3" s="1"/>
  <c r="C26" i="3" l="1"/>
  <c r="C21" i="3"/>
  <c r="C20" i="3" s="1"/>
  <c r="C43" i="3" l="1"/>
  <c r="C45" i="3" s="1"/>
  <c r="C46" i="3" l="1"/>
  <c r="C48" i="3" s="1"/>
</calcChain>
</file>

<file path=xl/sharedStrings.xml><?xml version="1.0" encoding="utf-8"?>
<sst xmlns="http://schemas.openxmlformats.org/spreadsheetml/2006/main" count="101" uniqueCount="94">
  <si>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</si>
  <si>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</si>
  <si>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</si>
  <si>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</si>
  <si>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</si>
  <si>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</si>
  <si>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</si>
  <si>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</si>
  <si>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</si>
  <si>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</si>
  <si>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</si>
  <si>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</si>
  <si>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</si>
  <si>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</si>
  <si>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</si>
  <si>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</si>
  <si>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</si>
  <si>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</si>
  <si>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</si>
  <si>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</si>
  <si>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</si>
  <si>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</si>
  <si>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</si>
  <si>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</si>
  <si>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</si>
  <si>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</si>
  <si>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</si>
  <si>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</si>
  <si>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</si>
  <si>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</si>
  <si>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</si>
  <si>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</si>
  <si>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</si>
  <si>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</si>
  <si>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</si>
  <si>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</si>
  <si>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</si>
  <si>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</si>
  <si>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</si>
  <si>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</si>
  <si>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</si>
  <si>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</si>
  <si>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</si>
  <si>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</si>
  <si>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</si>
  <si>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</si>
  <si>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</si>
  <si>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</si>
  <si>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</si>
  <si>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</si>
  <si>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</si>
  <si>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</si>
  <si>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</si>
  <si>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</si>
  <si>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</si>
  <si>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</si>
  <si>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</si>
  <si>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</si>
  <si>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</si>
  <si>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</si>
  <si>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</si>
  <si>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</si>
  <si>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</si>
  <si>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</si>
  <si>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</si>
  <si>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</si>
  <si>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</si>
  <si>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</si>
  <si>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</si>
  <si>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</si>
  <si>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</si>
  <si>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</si>
  <si>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</si>
  <si>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Приложение № 7</t>
  </si>
  <si>
    <t>к Решению Совета народных депутатов муниципального образования «Город Майкоп»</t>
  </si>
  <si>
    <t xml:space="preserve"> Программа муниципальных внутренних заимствований</t>
  </si>
  <si>
    <t xml:space="preserve"> муниципального образования «Город Майкоп»</t>
  </si>
  <si>
    <t xml:space="preserve">Наименование </t>
  </si>
  <si>
    <t xml:space="preserve">Сумма  (тыс.руб.)      </t>
  </si>
  <si>
    <t>Внутренние заимствования (привлечение/погашение)</t>
  </si>
  <si>
    <t>в том числе:</t>
  </si>
  <si>
    <t>Кредиты кредитных организаций</t>
  </si>
  <si>
    <t xml:space="preserve">                 Погашение кредитов</t>
  </si>
  <si>
    <t>Кредиты, привлекаемые от других бюджетов бюджетной системы РФ</t>
  </si>
  <si>
    <t xml:space="preserve">                 Привлечение кредитов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</si>
  <si>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</si>
  <si>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</si>
  <si>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</si>
  <si>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</si>
  <si>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от   № </t>
  </si>
  <si>
    <t xml:space="preserve">на 2025 год и на плановый период 2026 и 2027 годов  </t>
  </si>
  <si>
    <t xml:space="preserve">от    № </t>
  </si>
  <si>
    <t>2027 год</t>
  </si>
  <si>
    <t>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</si>
</sst>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18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6" fillId="0" borderId="1" xfId="0" applyFont="1" applyBorder="1" applyAlignment="1"/>
    <xf numFmtId="165" fontId="5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/>
    <xf numFmtId="0" fontId="17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7" fillId="0" borderId="1" xfId="0" applyFont="1" applyBorder="1" applyAlignment="1">
      <alignment vertical="top"/>
    </xf>
    <xf numFmtId="165" fontId="5" fillId="0" borderId="1" xfId="0" applyNumberFormat="1" applyFont="1" applyFill="1" applyBorder="1"/>
    <xf numFmtId="0" fontId="1" fillId="0" borderId="0" xfId="0" applyFont="1" applyFill="1" applyAlignment="1">
      <alignment horizontal="left"/>
    </xf>
    <xf numFmtId="4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="80" zoomScaleNormal="80" workbookViewId="0">
      <selection activeCell="F85" sqref="F85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5.28515625" style="51" customWidth="1"/>
    <col min="7" max="7" width="18.140625" style="51" customWidth="1"/>
    <col min="8" max="8" width="19" style="1" customWidth="1"/>
    <col min="9" max="9" width="19.85546875" style="1" customWidth="1"/>
    <col min="10" max="16384" width="9.140625" style="1"/>
  </cols>
  <sheetData>
    <row r="1" spans="1:9" x14ac:dyDescent="0.2">
      <c r="B1" s="2"/>
      <c r="C1" s="2"/>
      <c r="D1" s="2"/>
    </row>
    <row r="2" spans="1:9" x14ac:dyDescent="0.2">
      <c r="B2" s="54" t="s">
        <v>65</v>
      </c>
      <c r="C2" s="54"/>
      <c r="D2" s="48"/>
    </row>
    <row r="3" spans="1:9" x14ac:dyDescent="0.2">
      <c r="B3" s="2" t="s">
        <v>52</v>
      </c>
      <c r="C3" s="2"/>
      <c r="D3" s="2"/>
    </row>
    <row r="4" spans="1:9" x14ac:dyDescent="0.2">
      <c r="B4" s="2" t="s">
        <v>0</v>
      </c>
      <c r="C4" s="2"/>
      <c r="D4" s="2"/>
    </row>
    <row r="5" spans="1:9" x14ac:dyDescent="0.2">
      <c r="B5" s="2" t="s">
        <v>89</v>
      </c>
      <c r="C5" s="2"/>
      <c r="D5" s="2"/>
    </row>
    <row r="6" spans="1:9" x14ac:dyDescent="0.2">
      <c r="B6" s="2"/>
      <c r="C6" s="2"/>
      <c r="D6" s="2"/>
    </row>
    <row r="8" spans="1:9" ht="9.75" customHeight="1" x14ac:dyDescent="0.2">
      <c r="B8" s="2"/>
      <c r="C8" s="2"/>
      <c r="D8" s="2"/>
    </row>
    <row r="9" spans="1:9" ht="21" customHeight="1" x14ac:dyDescent="0.3">
      <c r="A9" s="55" t="s">
        <v>1</v>
      </c>
      <c r="B9" s="55"/>
      <c r="C9" s="55"/>
      <c r="D9" s="55"/>
      <c r="E9" s="55"/>
    </row>
    <row r="10" spans="1:9" ht="18.75" x14ac:dyDescent="0.3">
      <c r="A10" s="55" t="s">
        <v>51</v>
      </c>
      <c r="B10" s="55"/>
      <c r="C10" s="55"/>
      <c r="D10" s="55"/>
      <c r="E10" s="55"/>
    </row>
    <row r="11" spans="1:9" ht="18.75" x14ac:dyDescent="0.3">
      <c r="A11" s="55" t="s">
        <v>93</v>
      </c>
      <c r="B11" s="55"/>
      <c r="C11" s="55"/>
      <c r="D11" s="55"/>
      <c r="E11" s="55"/>
    </row>
    <row r="12" spans="1:9" ht="15.75" x14ac:dyDescent="0.25">
      <c r="A12" s="4"/>
      <c r="C12" s="5"/>
      <c r="D12" s="5"/>
      <c r="E12" s="31" t="s">
        <v>2</v>
      </c>
    </row>
    <row r="13" spans="1:9" ht="18.75" x14ac:dyDescent="0.2">
      <c r="A13" s="57" t="s">
        <v>3</v>
      </c>
      <c r="B13" s="57" t="s">
        <v>4</v>
      </c>
      <c r="C13" s="57" t="s">
        <v>5</v>
      </c>
      <c r="D13" s="57"/>
      <c r="E13" s="57"/>
    </row>
    <row r="14" spans="1:9" ht="14.25" x14ac:dyDescent="0.2">
      <c r="A14" s="57"/>
      <c r="B14" s="57"/>
      <c r="C14" s="19" t="s">
        <v>66</v>
      </c>
      <c r="D14" s="19" t="s">
        <v>72</v>
      </c>
      <c r="E14" s="19" t="s">
        <v>92</v>
      </c>
      <c r="F14" s="53"/>
      <c r="G14" s="56"/>
      <c r="H14" s="53"/>
      <c r="I14" s="53"/>
    </row>
    <row r="15" spans="1:9" s="14" customFormat="1" ht="15.75" x14ac:dyDescent="0.25">
      <c r="A15" s="11" t="s">
        <v>6</v>
      </c>
      <c r="B15" s="12" t="s">
        <v>7</v>
      </c>
      <c r="C15" s="13">
        <f>C16+C18</f>
        <v>383705.2</v>
      </c>
      <c r="D15" s="13">
        <f t="shared" ref="D15:E15" si="0">D16+D18</f>
        <v>333687.8</v>
      </c>
      <c r="E15" s="13">
        <f t="shared" si="0"/>
        <v>181113.5</v>
      </c>
      <c r="F15" s="20"/>
      <c r="G15" s="20"/>
      <c r="H15" s="20"/>
      <c r="I15" s="20"/>
    </row>
    <row r="16" spans="1:9" s="14" customFormat="1" ht="18" customHeight="1" x14ac:dyDescent="0.25">
      <c r="A16" s="15" t="s">
        <v>85</v>
      </c>
      <c r="B16" s="12" t="s">
        <v>8</v>
      </c>
      <c r="C16" s="13">
        <f>C17</f>
        <v>383705.2</v>
      </c>
      <c r="D16" s="13">
        <f t="shared" ref="D16:E16" si="1">D17</f>
        <v>717393</v>
      </c>
      <c r="E16" s="13">
        <f t="shared" si="1"/>
        <v>898506.5</v>
      </c>
      <c r="F16" s="20"/>
      <c r="G16" s="20"/>
      <c r="H16" s="20"/>
      <c r="I16" s="20"/>
    </row>
    <row r="17" spans="1:9" s="14" customFormat="1" ht="36" customHeight="1" x14ac:dyDescent="0.25">
      <c r="A17" s="15" t="s">
        <v>86</v>
      </c>
      <c r="B17" s="12" t="s">
        <v>9</v>
      </c>
      <c r="C17" s="13">
        <v>383705.2</v>
      </c>
      <c r="D17" s="13">
        <v>717393</v>
      </c>
      <c r="E17" s="13">
        <v>898506.5</v>
      </c>
      <c r="F17" s="20"/>
      <c r="G17" s="20"/>
      <c r="H17" s="20"/>
      <c r="I17" s="20"/>
    </row>
    <row r="18" spans="1:9" s="14" customFormat="1" ht="32.25" customHeight="1" x14ac:dyDescent="0.25">
      <c r="A18" s="15" t="s">
        <v>10</v>
      </c>
      <c r="B18" s="12" t="s">
        <v>11</v>
      </c>
      <c r="C18" s="13">
        <f>C19</f>
        <v>0</v>
      </c>
      <c r="D18" s="13">
        <f t="shared" ref="D18:E18" si="2">D19</f>
        <v>-383705.2</v>
      </c>
      <c r="E18" s="13">
        <f t="shared" si="2"/>
        <v>-717393</v>
      </c>
      <c r="F18" s="20"/>
      <c r="G18" s="20"/>
      <c r="H18" s="20"/>
      <c r="I18" s="20"/>
    </row>
    <row r="19" spans="1:9" s="14" customFormat="1" ht="31.5" x14ac:dyDescent="0.25">
      <c r="A19" s="15" t="s">
        <v>87</v>
      </c>
      <c r="B19" s="12" t="s">
        <v>12</v>
      </c>
      <c r="C19" s="13">
        <v>0</v>
      </c>
      <c r="D19" s="13">
        <v>-383705.2</v>
      </c>
      <c r="E19" s="13">
        <v>-717393</v>
      </c>
      <c r="F19" s="21"/>
      <c r="G19" s="21"/>
      <c r="H19" s="20"/>
      <c r="I19" s="20"/>
    </row>
    <row r="20" spans="1:9" s="14" customFormat="1" ht="31.5" x14ac:dyDescent="0.25">
      <c r="A20" s="11" t="s">
        <v>13</v>
      </c>
      <c r="B20" s="12" t="s">
        <v>14</v>
      </c>
      <c r="C20" s="13">
        <f>C21</f>
        <v>-238309</v>
      </c>
      <c r="D20" s="13">
        <f t="shared" ref="D20:E20" si="3">D21</f>
        <v>-181113.5</v>
      </c>
      <c r="E20" s="13">
        <f t="shared" si="3"/>
        <v>-181113.5</v>
      </c>
      <c r="F20" s="20"/>
      <c r="G20" s="20"/>
      <c r="H20" s="20"/>
      <c r="I20" s="20"/>
    </row>
    <row r="21" spans="1:9" s="14" customFormat="1" ht="31.5" x14ac:dyDescent="0.25">
      <c r="A21" s="11" t="s">
        <v>59</v>
      </c>
      <c r="B21" s="12" t="s">
        <v>60</v>
      </c>
      <c r="C21" s="13">
        <f>C22+C24</f>
        <v>-238309</v>
      </c>
      <c r="D21" s="13">
        <f t="shared" ref="D21:E21" si="4">D22+D24</f>
        <v>-181113.5</v>
      </c>
      <c r="E21" s="13">
        <f t="shared" si="4"/>
        <v>-181113.5</v>
      </c>
      <c r="F21" s="20"/>
      <c r="G21" s="20"/>
      <c r="H21" s="20"/>
      <c r="I21" s="20"/>
    </row>
    <row r="22" spans="1:9" s="14" customFormat="1" ht="31.5" hidden="1" x14ac:dyDescent="0.25">
      <c r="A22" s="11" t="s">
        <v>15</v>
      </c>
      <c r="B22" s="12" t="s">
        <v>56</v>
      </c>
      <c r="C22" s="13">
        <f>C23</f>
        <v>0</v>
      </c>
      <c r="D22" s="13">
        <f t="shared" ref="D22:E22" si="5">D23</f>
        <v>0</v>
      </c>
      <c r="E22" s="13">
        <f t="shared" si="5"/>
        <v>0</v>
      </c>
      <c r="F22" s="21"/>
      <c r="G22" s="21"/>
      <c r="H22" s="20"/>
      <c r="I22" s="20"/>
    </row>
    <row r="23" spans="1:9" s="14" customFormat="1" ht="31.5" hidden="1" x14ac:dyDescent="0.25">
      <c r="A23" s="11" t="s">
        <v>15</v>
      </c>
      <c r="B23" s="12" t="s">
        <v>57</v>
      </c>
      <c r="C23" s="13"/>
      <c r="D23" s="13"/>
      <c r="E23" s="13"/>
      <c r="F23" s="21"/>
      <c r="G23" s="21"/>
      <c r="H23" s="20"/>
      <c r="I23" s="20"/>
    </row>
    <row r="24" spans="1:9" s="14" customFormat="1" ht="34.5" customHeight="1" x14ac:dyDescent="0.25">
      <c r="A24" s="11" t="s">
        <v>16</v>
      </c>
      <c r="B24" s="12" t="s">
        <v>58</v>
      </c>
      <c r="C24" s="13">
        <f>C25</f>
        <v>-238309</v>
      </c>
      <c r="D24" s="13">
        <f t="shared" ref="D24:E24" si="6">D25</f>
        <v>-181113.5</v>
      </c>
      <c r="E24" s="13">
        <f t="shared" si="6"/>
        <v>-181113.5</v>
      </c>
      <c r="F24" s="21"/>
      <c r="G24" s="21"/>
      <c r="H24" s="20"/>
      <c r="I24" s="20"/>
    </row>
    <row r="25" spans="1:9" s="14" customFormat="1" ht="32.25" customHeight="1" x14ac:dyDescent="0.25">
      <c r="A25" s="11" t="s">
        <v>88</v>
      </c>
      <c r="B25" s="12" t="s">
        <v>53</v>
      </c>
      <c r="C25" s="13">
        <v>-238309</v>
      </c>
      <c r="D25" s="13">
        <v>-181113.5</v>
      </c>
      <c r="E25" s="13">
        <v>-181113.5</v>
      </c>
      <c r="F25" s="21"/>
      <c r="G25" s="21"/>
      <c r="H25" s="22"/>
      <c r="I25" s="20"/>
    </row>
    <row r="26" spans="1:9" s="14" customFormat="1" ht="15.75" x14ac:dyDescent="0.25">
      <c r="A26" s="15" t="s">
        <v>17</v>
      </c>
      <c r="B26" s="12" t="s">
        <v>18</v>
      </c>
      <c r="C26" s="13">
        <f>C27+C31</f>
        <v>0</v>
      </c>
      <c r="D26" s="13">
        <f t="shared" ref="D26:E26" si="7">D27+D31</f>
        <v>0</v>
      </c>
      <c r="E26" s="13">
        <f t="shared" si="7"/>
        <v>0</v>
      </c>
      <c r="F26" s="21"/>
      <c r="G26" s="21"/>
      <c r="H26" s="20"/>
      <c r="I26" s="20"/>
    </row>
    <row r="27" spans="1:9" s="14" customFormat="1" ht="15.75" x14ac:dyDescent="0.25">
      <c r="A27" s="15" t="s">
        <v>19</v>
      </c>
      <c r="B27" s="12" t="s">
        <v>20</v>
      </c>
      <c r="C27" s="16">
        <f t="shared" ref="C27:E29" si="8">C28</f>
        <v>-6678564.7000000002</v>
      </c>
      <c r="D27" s="16">
        <f t="shared" si="8"/>
        <v>-6782192.2999999998</v>
      </c>
      <c r="E27" s="16">
        <f t="shared" si="8"/>
        <v>-8155234.3000000007</v>
      </c>
      <c r="F27" s="21"/>
      <c r="G27" s="21"/>
      <c r="H27" s="20"/>
      <c r="I27" s="20"/>
    </row>
    <row r="28" spans="1:9" s="14" customFormat="1" ht="15.75" x14ac:dyDescent="0.25">
      <c r="A28" s="15" t="s">
        <v>21</v>
      </c>
      <c r="B28" s="12" t="s">
        <v>22</v>
      </c>
      <c r="C28" s="16">
        <f t="shared" si="8"/>
        <v>-6678564.7000000002</v>
      </c>
      <c r="D28" s="16">
        <f t="shared" si="8"/>
        <v>-6782192.2999999998</v>
      </c>
      <c r="E28" s="16">
        <f t="shared" si="8"/>
        <v>-8155234.3000000007</v>
      </c>
      <c r="F28" s="52"/>
      <c r="G28" s="52"/>
      <c r="H28" s="20"/>
      <c r="I28" s="20"/>
    </row>
    <row r="29" spans="1:9" s="14" customFormat="1" ht="15.75" x14ac:dyDescent="0.25">
      <c r="A29" s="15" t="s">
        <v>23</v>
      </c>
      <c r="B29" s="12" t="s">
        <v>24</v>
      </c>
      <c r="C29" s="16">
        <f>C30</f>
        <v>-6678564.7000000002</v>
      </c>
      <c r="D29" s="16">
        <f t="shared" si="8"/>
        <v>-6782192.2999999998</v>
      </c>
      <c r="E29" s="16">
        <f t="shared" si="8"/>
        <v>-8155234.3000000007</v>
      </c>
      <c r="F29" s="21"/>
      <c r="G29" s="52"/>
      <c r="H29" s="50"/>
      <c r="I29" s="20"/>
    </row>
    <row r="30" spans="1:9" s="14" customFormat="1" ht="16.5" customHeight="1" x14ac:dyDescent="0.25">
      <c r="A30" s="15" t="s">
        <v>25</v>
      </c>
      <c r="B30" s="12" t="s">
        <v>26</v>
      </c>
      <c r="C30" s="16">
        <f>-C52-C17-C38-C42</f>
        <v>-6678564.7000000002</v>
      </c>
      <c r="D30" s="16">
        <f>-D52-D17-D38-D42</f>
        <v>-6782192.2999999998</v>
      </c>
      <c r="E30" s="16">
        <f>-E52-E17-E38-E42</f>
        <v>-8155234.3000000007</v>
      </c>
      <c r="F30" s="21"/>
      <c r="G30" s="52"/>
      <c r="H30" s="50"/>
      <c r="I30" s="20"/>
    </row>
    <row r="31" spans="1:9" s="14" customFormat="1" ht="15.75" x14ac:dyDescent="0.25">
      <c r="A31" s="15" t="s">
        <v>27</v>
      </c>
      <c r="B31" s="12" t="s">
        <v>28</v>
      </c>
      <c r="C31" s="13">
        <f t="shared" ref="C31:E32" si="9">C32</f>
        <v>6678564.7000000002</v>
      </c>
      <c r="D31" s="13">
        <f t="shared" si="9"/>
        <v>6782192.2999999998</v>
      </c>
      <c r="E31" s="13">
        <f t="shared" si="9"/>
        <v>8155234.3000000007</v>
      </c>
      <c r="F31" s="21"/>
      <c r="G31" s="21"/>
      <c r="H31" s="20"/>
      <c r="I31" s="20"/>
    </row>
    <row r="32" spans="1:9" s="14" customFormat="1" ht="15.75" x14ac:dyDescent="0.25">
      <c r="A32" s="15" t="s">
        <v>29</v>
      </c>
      <c r="B32" s="12" t="s">
        <v>30</v>
      </c>
      <c r="C32" s="13">
        <f t="shared" si="9"/>
        <v>6678564.7000000002</v>
      </c>
      <c r="D32" s="13">
        <f t="shared" si="9"/>
        <v>6782192.2999999998</v>
      </c>
      <c r="E32" s="13">
        <f t="shared" si="9"/>
        <v>8155234.3000000007</v>
      </c>
      <c r="F32" s="21"/>
      <c r="G32" s="21"/>
      <c r="H32" s="20"/>
      <c r="I32" s="20"/>
    </row>
    <row r="33" spans="1:9" s="14" customFormat="1" ht="15.75" x14ac:dyDescent="0.25">
      <c r="A33" s="15" t="s">
        <v>31</v>
      </c>
      <c r="B33" s="12" t="s">
        <v>32</v>
      </c>
      <c r="C33" s="13">
        <f>C34</f>
        <v>6678564.7000000002</v>
      </c>
      <c r="D33" s="13">
        <f>D34</f>
        <v>6782192.2999999998</v>
      </c>
      <c r="E33" s="13">
        <f>E34</f>
        <v>8155234.3000000007</v>
      </c>
      <c r="F33" s="21"/>
      <c r="G33" s="21"/>
      <c r="H33" s="20"/>
      <c r="I33" s="20"/>
    </row>
    <row r="34" spans="1:9" s="14" customFormat="1" ht="19.5" customHeight="1" x14ac:dyDescent="0.25">
      <c r="A34" s="15" t="s">
        <v>33</v>
      </c>
      <c r="B34" s="12" t="s">
        <v>34</v>
      </c>
      <c r="C34" s="13">
        <f>C56-C19-C24</f>
        <v>6678564.7000000002</v>
      </c>
      <c r="D34" s="13">
        <f>D56-D19-D24</f>
        <v>6782192.2999999998</v>
      </c>
      <c r="E34" s="13">
        <f>E56-E19-E24</f>
        <v>8155234.3000000007</v>
      </c>
      <c r="F34" s="21"/>
      <c r="G34" s="21"/>
      <c r="H34" s="20"/>
      <c r="I34" s="20"/>
    </row>
    <row r="35" spans="1:9" s="14" customFormat="1" ht="16.5" hidden="1" customHeight="1" x14ac:dyDescent="0.25">
      <c r="A35" s="15" t="s">
        <v>35</v>
      </c>
      <c r="B35" s="12" t="s">
        <v>36</v>
      </c>
      <c r="C35" s="13">
        <f>C39+C36</f>
        <v>0</v>
      </c>
      <c r="D35" s="13">
        <f>D39+D36</f>
        <v>0</v>
      </c>
      <c r="E35" s="13">
        <f>E39+E36</f>
        <v>0</v>
      </c>
      <c r="F35" s="20"/>
      <c r="G35" s="20"/>
      <c r="H35" s="20"/>
      <c r="I35" s="20"/>
    </row>
    <row r="36" spans="1:9" s="14" customFormat="1" ht="31.5" hidden="1" x14ac:dyDescent="0.25">
      <c r="A36" s="15" t="s">
        <v>37</v>
      </c>
      <c r="B36" s="12" t="s">
        <v>38</v>
      </c>
      <c r="C36" s="13">
        <f>C37</f>
        <v>0</v>
      </c>
      <c r="D36" s="13">
        <f t="shared" ref="D36:E37" si="10">D37</f>
        <v>0</v>
      </c>
      <c r="E36" s="13">
        <f t="shared" si="10"/>
        <v>0</v>
      </c>
      <c r="F36" s="20"/>
      <c r="G36" s="20"/>
    </row>
    <row r="37" spans="1:9" s="14" customFormat="1" ht="31.5" hidden="1" x14ac:dyDescent="0.25">
      <c r="A37" s="6" t="s">
        <v>39</v>
      </c>
      <c r="B37" s="12" t="s">
        <v>40</v>
      </c>
      <c r="C37" s="13">
        <f>C38</f>
        <v>0</v>
      </c>
      <c r="D37" s="13">
        <f t="shared" si="10"/>
        <v>0</v>
      </c>
      <c r="E37" s="13">
        <f t="shared" si="10"/>
        <v>0</v>
      </c>
      <c r="F37" s="20"/>
      <c r="G37" s="20"/>
    </row>
    <row r="38" spans="1:9" s="14" customFormat="1" ht="33.75" hidden="1" customHeight="1" x14ac:dyDescent="0.25">
      <c r="A38" s="15" t="s">
        <v>41</v>
      </c>
      <c r="B38" s="12" t="s">
        <v>42</v>
      </c>
      <c r="C38" s="13"/>
      <c r="D38" s="13"/>
      <c r="E38" s="13"/>
      <c r="F38" s="20"/>
      <c r="G38" s="20"/>
    </row>
    <row r="39" spans="1:9" s="14" customFormat="1" ht="31.5" hidden="1" x14ac:dyDescent="0.25">
      <c r="A39" s="15" t="s">
        <v>43</v>
      </c>
      <c r="B39" s="12" t="s">
        <v>44</v>
      </c>
      <c r="C39" s="17">
        <f t="shared" ref="C39:E41" si="11">C40</f>
        <v>0</v>
      </c>
      <c r="D39" s="17">
        <f t="shared" si="11"/>
        <v>0</v>
      </c>
      <c r="E39" s="17">
        <f t="shared" si="11"/>
        <v>0</v>
      </c>
      <c r="F39" s="20"/>
      <c r="G39" s="20"/>
    </row>
    <row r="40" spans="1:9" s="14" customFormat="1" ht="31.5" hidden="1" x14ac:dyDescent="0.25">
      <c r="A40" s="15" t="s">
        <v>45</v>
      </c>
      <c r="B40" s="12" t="s">
        <v>46</v>
      </c>
      <c r="C40" s="17">
        <f t="shared" si="11"/>
        <v>0</v>
      </c>
      <c r="D40" s="17">
        <f t="shared" si="11"/>
        <v>0</v>
      </c>
      <c r="E40" s="17">
        <f t="shared" si="11"/>
        <v>0</v>
      </c>
      <c r="F40" s="20"/>
      <c r="G40" s="20"/>
    </row>
    <row r="41" spans="1:9" s="14" customFormat="1" ht="31.5" hidden="1" x14ac:dyDescent="0.25">
      <c r="A41" s="15" t="s">
        <v>55</v>
      </c>
      <c r="B41" s="12" t="s">
        <v>54</v>
      </c>
      <c r="C41" s="17">
        <f t="shared" si="11"/>
        <v>0</v>
      </c>
      <c r="D41" s="17">
        <f t="shared" si="11"/>
        <v>0</v>
      </c>
      <c r="E41" s="17">
        <f t="shared" si="11"/>
        <v>0</v>
      </c>
      <c r="F41" s="20"/>
      <c r="G41" s="20"/>
    </row>
    <row r="42" spans="1:9" s="14" customFormat="1" ht="31.5" hidden="1" x14ac:dyDescent="0.25">
      <c r="A42" s="15" t="s">
        <v>47</v>
      </c>
      <c r="B42" s="12" t="s">
        <v>48</v>
      </c>
      <c r="C42" s="17"/>
      <c r="D42" s="17"/>
      <c r="E42" s="17"/>
      <c r="F42" s="20"/>
      <c r="G42" s="20"/>
    </row>
    <row r="43" spans="1:9" s="14" customFormat="1" ht="15.75" x14ac:dyDescent="0.25">
      <c r="A43" s="18" t="s">
        <v>49</v>
      </c>
      <c r="B43" s="12" t="s">
        <v>50</v>
      </c>
      <c r="C43" s="13">
        <f>C15+C20+C26+C35</f>
        <v>145396.20000000001</v>
      </c>
      <c r="D43" s="13">
        <f>D15+D20+D26+D35</f>
        <v>152574.29999999999</v>
      </c>
      <c r="E43" s="13">
        <f>E15+E20+E26+E35</f>
        <v>0</v>
      </c>
      <c r="F43" s="20"/>
      <c r="G43" s="20"/>
    </row>
    <row r="44" spans="1:9" hidden="1" x14ac:dyDescent="0.2">
      <c r="B44" s="28" t="s">
        <v>70</v>
      </c>
      <c r="C44" s="29">
        <v>145396.20000000001</v>
      </c>
      <c r="D44" s="29">
        <v>152574.29999999999</v>
      </c>
      <c r="E44" s="30">
        <v>0</v>
      </c>
    </row>
    <row r="45" spans="1:9" hidden="1" x14ac:dyDescent="0.2">
      <c r="B45" s="28" t="s">
        <v>71</v>
      </c>
      <c r="C45" s="30">
        <f>C44-C43</f>
        <v>0</v>
      </c>
      <c r="D45" s="30">
        <f t="shared" ref="D45:E45" si="12">D44-D43</f>
        <v>0</v>
      </c>
      <c r="E45" s="30">
        <f t="shared" si="12"/>
        <v>0</v>
      </c>
    </row>
    <row r="46" spans="1:9" ht="18" hidden="1" x14ac:dyDescent="0.25">
      <c r="B46" s="23" t="s">
        <v>61</v>
      </c>
      <c r="C46" s="24">
        <f>-C25+(-C19)+C43</f>
        <v>383705.2</v>
      </c>
      <c r="D46" s="24">
        <f>-D25+(-D19)+D43</f>
        <v>717393</v>
      </c>
      <c r="E46" s="24">
        <f>-E25+(-E19)+E43</f>
        <v>898506.5</v>
      </c>
    </row>
    <row r="47" spans="1:9" ht="18" hidden="1" x14ac:dyDescent="0.25">
      <c r="B47" s="23" t="s">
        <v>62</v>
      </c>
      <c r="C47" s="24">
        <f>C17+C23</f>
        <v>383705.2</v>
      </c>
      <c r="D47" s="24">
        <f>D17+D23</f>
        <v>717393</v>
      </c>
      <c r="E47" s="24">
        <f>E17+E23</f>
        <v>898506.5</v>
      </c>
    </row>
    <row r="48" spans="1:9" ht="15" hidden="1" x14ac:dyDescent="0.2">
      <c r="C48" s="32">
        <f>C46-C47</f>
        <v>0</v>
      </c>
      <c r="D48" s="32">
        <f>D46-D47</f>
        <v>0</v>
      </c>
      <c r="E48" s="32">
        <f>E46-E47</f>
        <v>0</v>
      </c>
    </row>
    <row r="49" spans="1:6" hidden="1" x14ac:dyDescent="0.2">
      <c r="A49" s="7"/>
      <c r="B49" s="8"/>
      <c r="C49" s="7"/>
      <c r="D49" s="7"/>
    </row>
    <row r="50" spans="1:6" ht="18.75" hidden="1" x14ac:dyDescent="0.3">
      <c r="A50" s="7"/>
      <c r="B50" s="9" t="s">
        <v>63</v>
      </c>
      <c r="C50" s="25">
        <v>3386936</v>
      </c>
      <c r="D50" s="25">
        <v>3013312.4</v>
      </c>
      <c r="E50" s="26">
        <v>3987917.1</v>
      </c>
      <c r="F50" s="51" t="s">
        <v>67</v>
      </c>
    </row>
    <row r="51" spans="1:6" ht="17.25" hidden="1" customHeight="1" x14ac:dyDescent="0.2">
      <c r="A51" s="7"/>
      <c r="B51" s="8"/>
      <c r="C51" s="25">
        <v>2907923.5</v>
      </c>
      <c r="D51" s="25">
        <v>3051486.9</v>
      </c>
      <c r="E51" s="26">
        <v>3268810.7</v>
      </c>
      <c r="F51" s="51" t="s">
        <v>68</v>
      </c>
    </row>
    <row r="52" spans="1:6" hidden="1" x14ac:dyDescent="0.2">
      <c r="C52" s="27">
        <f>SUM(C50:C51)</f>
        <v>6294859.5</v>
      </c>
      <c r="D52" s="27">
        <f t="shared" ref="D52:E52" si="13">SUM(D50:D51)</f>
        <v>6064799.2999999998</v>
      </c>
      <c r="E52" s="27">
        <f t="shared" si="13"/>
        <v>7256727.8000000007</v>
      </c>
    </row>
    <row r="53" spans="1:6" ht="18" hidden="1" x14ac:dyDescent="0.25">
      <c r="C53" s="10"/>
      <c r="D53" s="10"/>
    </row>
    <row r="54" spans="1:6" ht="18.75" hidden="1" x14ac:dyDescent="0.3">
      <c r="B54" s="9" t="s">
        <v>64</v>
      </c>
      <c r="C54" s="25">
        <f>C50</f>
        <v>3386936</v>
      </c>
      <c r="D54" s="25">
        <f t="shared" ref="D54:E54" si="14">D50</f>
        <v>3013312.4</v>
      </c>
      <c r="E54" s="25">
        <f t="shared" si="14"/>
        <v>3987917.1</v>
      </c>
      <c r="F54" s="51" t="s">
        <v>67</v>
      </c>
    </row>
    <row r="55" spans="1:6" hidden="1" x14ac:dyDescent="0.2">
      <c r="C55" s="25">
        <v>3053319.7</v>
      </c>
      <c r="D55" s="25">
        <v>3204061.2</v>
      </c>
      <c r="E55" s="26">
        <v>3268810.7</v>
      </c>
      <c r="F55" s="51" t="s">
        <v>69</v>
      </c>
    </row>
    <row r="56" spans="1:6" hidden="1" x14ac:dyDescent="0.2">
      <c r="C56" s="27">
        <f>SUM(C54:C55)</f>
        <v>6440255.7000000002</v>
      </c>
      <c r="D56" s="27">
        <f t="shared" ref="D56" si="15">SUM(D54:D55)</f>
        <v>6217373.5999999996</v>
      </c>
      <c r="E56" s="27">
        <f t="shared" ref="E56" si="16">SUM(E54:E55)</f>
        <v>7256727.8000000007</v>
      </c>
    </row>
    <row r="57" spans="1:6" hidden="1" x14ac:dyDescent="0.2"/>
    <row r="58" spans="1:6" hidden="1" x14ac:dyDescent="0.2"/>
    <row r="59" spans="1:6" hidden="1" x14ac:dyDescent="0.2"/>
    <row r="60" spans="1:6" hidden="1" x14ac:dyDescent="0.2"/>
    <row r="61" spans="1:6" hidden="1" x14ac:dyDescent="0.2">
      <c r="D61" s="49"/>
    </row>
    <row r="62" spans="1:6" hidden="1" x14ac:dyDescent="0.2"/>
    <row r="63" spans="1:6" hidden="1" x14ac:dyDescent="0.2"/>
    <row r="64" spans="1:6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</sheetData>
  <mergeCells count="9">
    <mergeCell ref="H14:I14"/>
    <mergeCell ref="B2:C2"/>
    <mergeCell ref="A9:E9"/>
    <mergeCell ref="A10:E10"/>
    <mergeCell ref="A11:E11"/>
    <mergeCell ref="F14:G14"/>
    <mergeCell ref="A13:A14"/>
    <mergeCell ref="B13:B14"/>
    <mergeCell ref="C13:E13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B21" sqref="B21"/>
    </sheetView>
  </sheetViews>
  <sheetFormatPr defaultRowHeight="12.75" x14ac:dyDescent="0.2"/>
  <cols>
    <col min="1" max="1" width="76.140625" customWidth="1"/>
    <col min="2" max="3" width="16" customWidth="1"/>
    <col min="4" max="4" width="15" customWidth="1"/>
    <col min="257" max="257" width="76.140625" customWidth="1"/>
    <col min="258" max="259" width="16" customWidth="1"/>
    <col min="260" max="260" width="15" customWidth="1"/>
    <col min="513" max="513" width="76.140625" customWidth="1"/>
    <col min="514" max="515" width="16" customWidth="1"/>
    <col min="516" max="516" width="15" customWidth="1"/>
    <col min="769" max="769" width="76.140625" customWidth="1"/>
    <col min="770" max="771" width="16" customWidth="1"/>
    <col min="772" max="772" width="15" customWidth="1"/>
    <col min="1025" max="1025" width="76.140625" customWidth="1"/>
    <col min="1026" max="1027" width="16" customWidth="1"/>
    <col min="1028" max="1028" width="15" customWidth="1"/>
    <col min="1281" max="1281" width="76.140625" customWidth="1"/>
    <col min="1282" max="1283" width="16" customWidth="1"/>
    <col min="1284" max="1284" width="15" customWidth="1"/>
    <col min="1537" max="1537" width="76.140625" customWidth="1"/>
    <col min="1538" max="1539" width="16" customWidth="1"/>
    <col min="1540" max="1540" width="15" customWidth="1"/>
    <col min="1793" max="1793" width="76.140625" customWidth="1"/>
    <col min="1794" max="1795" width="16" customWidth="1"/>
    <col min="1796" max="1796" width="15" customWidth="1"/>
    <col min="2049" max="2049" width="76.140625" customWidth="1"/>
    <col min="2050" max="2051" width="16" customWidth="1"/>
    <col min="2052" max="2052" width="15" customWidth="1"/>
    <col min="2305" max="2305" width="76.140625" customWidth="1"/>
    <col min="2306" max="2307" width="16" customWidth="1"/>
    <col min="2308" max="2308" width="15" customWidth="1"/>
    <col min="2561" max="2561" width="76.140625" customWidth="1"/>
    <col min="2562" max="2563" width="16" customWidth="1"/>
    <col min="2564" max="2564" width="15" customWidth="1"/>
    <col min="2817" max="2817" width="76.140625" customWidth="1"/>
    <col min="2818" max="2819" width="16" customWidth="1"/>
    <col min="2820" max="2820" width="15" customWidth="1"/>
    <col min="3073" max="3073" width="76.140625" customWidth="1"/>
    <col min="3074" max="3075" width="16" customWidth="1"/>
    <col min="3076" max="3076" width="15" customWidth="1"/>
    <col min="3329" max="3329" width="76.140625" customWidth="1"/>
    <col min="3330" max="3331" width="16" customWidth="1"/>
    <col min="3332" max="3332" width="15" customWidth="1"/>
    <col min="3585" max="3585" width="76.140625" customWidth="1"/>
    <col min="3586" max="3587" width="16" customWidth="1"/>
    <col min="3588" max="3588" width="15" customWidth="1"/>
    <col min="3841" max="3841" width="76.140625" customWidth="1"/>
    <col min="3842" max="3843" width="16" customWidth="1"/>
    <col min="3844" max="3844" width="15" customWidth="1"/>
    <col min="4097" max="4097" width="76.140625" customWidth="1"/>
    <col min="4098" max="4099" width="16" customWidth="1"/>
    <col min="4100" max="4100" width="15" customWidth="1"/>
    <col min="4353" max="4353" width="76.140625" customWidth="1"/>
    <col min="4354" max="4355" width="16" customWidth="1"/>
    <col min="4356" max="4356" width="15" customWidth="1"/>
    <col min="4609" max="4609" width="76.140625" customWidth="1"/>
    <col min="4610" max="4611" width="16" customWidth="1"/>
    <col min="4612" max="4612" width="15" customWidth="1"/>
    <col min="4865" max="4865" width="76.140625" customWidth="1"/>
    <col min="4866" max="4867" width="16" customWidth="1"/>
    <col min="4868" max="4868" width="15" customWidth="1"/>
    <col min="5121" max="5121" width="76.140625" customWidth="1"/>
    <col min="5122" max="5123" width="16" customWidth="1"/>
    <col min="5124" max="5124" width="15" customWidth="1"/>
    <col min="5377" max="5377" width="76.140625" customWidth="1"/>
    <col min="5378" max="5379" width="16" customWidth="1"/>
    <col min="5380" max="5380" width="15" customWidth="1"/>
    <col min="5633" max="5633" width="76.140625" customWidth="1"/>
    <col min="5634" max="5635" width="16" customWidth="1"/>
    <col min="5636" max="5636" width="15" customWidth="1"/>
    <col min="5889" max="5889" width="76.140625" customWidth="1"/>
    <col min="5890" max="5891" width="16" customWidth="1"/>
    <col min="5892" max="5892" width="15" customWidth="1"/>
    <col min="6145" max="6145" width="76.140625" customWidth="1"/>
    <col min="6146" max="6147" width="16" customWidth="1"/>
    <col min="6148" max="6148" width="15" customWidth="1"/>
    <col min="6401" max="6401" width="76.140625" customWidth="1"/>
    <col min="6402" max="6403" width="16" customWidth="1"/>
    <col min="6404" max="6404" width="15" customWidth="1"/>
    <col min="6657" max="6657" width="76.140625" customWidth="1"/>
    <col min="6658" max="6659" width="16" customWidth="1"/>
    <col min="6660" max="6660" width="15" customWidth="1"/>
    <col min="6913" max="6913" width="76.140625" customWidth="1"/>
    <col min="6914" max="6915" width="16" customWidth="1"/>
    <col min="6916" max="6916" width="15" customWidth="1"/>
    <col min="7169" max="7169" width="76.140625" customWidth="1"/>
    <col min="7170" max="7171" width="16" customWidth="1"/>
    <col min="7172" max="7172" width="15" customWidth="1"/>
    <col min="7425" max="7425" width="76.140625" customWidth="1"/>
    <col min="7426" max="7427" width="16" customWidth="1"/>
    <col min="7428" max="7428" width="15" customWidth="1"/>
    <col min="7681" max="7681" width="76.140625" customWidth="1"/>
    <col min="7682" max="7683" width="16" customWidth="1"/>
    <col min="7684" max="7684" width="15" customWidth="1"/>
    <col min="7937" max="7937" width="76.140625" customWidth="1"/>
    <col min="7938" max="7939" width="16" customWidth="1"/>
    <col min="7940" max="7940" width="15" customWidth="1"/>
    <col min="8193" max="8193" width="76.140625" customWidth="1"/>
    <col min="8194" max="8195" width="16" customWidth="1"/>
    <col min="8196" max="8196" width="15" customWidth="1"/>
    <col min="8449" max="8449" width="76.140625" customWidth="1"/>
    <col min="8450" max="8451" width="16" customWidth="1"/>
    <col min="8452" max="8452" width="15" customWidth="1"/>
    <col min="8705" max="8705" width="76.140625" customWidth="1"/>
    <col min="8706" max="8707" width="16" customWidth="1"/>
    <col min="8708" max="8708" width="15" customWidth="1"/>
    <col min="8961" max="8961" width="76.140625" customWidth="1"/>
    <col min="8962" max="8963" width="16" customWidth="1"/>
    <col min="8964" max="8964" width="15" customWidth="1"/>
    <col min="9217" max="9217" width="76.140625" customWidth="1"/>
    <col min="9218" max="9219" width="16" customWidth="1"/>
    <col min="9220" max="9220" width="15" customWidth="1"/>
    <col min="9473" max="9473" width="76.140625" customWidth="1"/>
    <col min="9474" max="9475" width="16" customWidth="1"/>
    <col min="9476" max="9476" width="15" customWidth="1"/>
    <col min="9729" max="9729" width="76.140625" customWidth="1"/>
    <col min="9730" max="9731" width="16" customWidth="1"/>
    <col min="9732" max="9732" width="15" customWidth="1"/>
    <col min="9985" max="9985" width="76.140625" customWidth="1"/>
    <col min="9986" max="9987" width="16" customWidth="1"/>
    <col min="9988" max="9988" width="15" customWidth="1"/>
    <col min="10241" max="10241" width="76.140625" customWidth="1"/>
    <col min="10242" max="10243" width="16" customWidth="1"/>
    <col min="10244" max="10244" width="15" customWidth="1"/>
    <col min="10497" max="10497" width="76.140625" customWidth="1"/>
    <col min="10498" max="10499" width="16" customWidth="1"/>
    <col min="10500" max="10500" width="15" customWidth="1"/>
    <col min="10753" max="10753" width="76.140625" customWidth="1"/>
    <col min="10754" max="10755" width="16" customWidth="1"/>
    <col min="10756" max="10756" width="15" customWidth="1"/>
    <col min="11009" max="11009" width="76.140625" customWidth="1"/>
    <col min="11010" max="11011" width="16" customWidth="1"/>
    <col min="11012" max="11012" width="15" customWidth="1"/>
    <col min="11265" max="11265" width="76.140625" customWidth="1"/>
    <col min="11266" max="11267" width="16" customWidth="1"/>
    <col min="11268" max="11268" width="15" customWidth="1"/>
    <col min="11521" max="11521" width="76.140625" customWidth="1"/>
    <col min="11522" max="11523" width="16" customWidth="1"/>
    <col min="11524" max="11524" width="15" customWidth="1"/>
    <col min="11777" max="11777" width="76.140625" customWidth="1"/>
    <col min="11778" max="11779" width="16" customWidth="1"/>
    <col min="11780" max="11780" width="15" customWidth="1"/>
    <col min="12033" max="12033" width="76.140625" customWidth="1"/>
    <col min="12034" max="12035" width="16" customWidth="1"/>
    <col min="12036" max="12036" width="15" customWidth="1"/>
    <col min="12289" max="12289" width="76.140625" customWidth="1"/>
    <col min="12290" max="12291" width="16" customWidth="1"/>
    <col min="12292" max="12292" width="15" customWidth="1"/>
    <col min="12545" max="12545" width="76.140625" customWidth="1"/>
    <col min="12546" max="12547" width="16" customWidth="1"/>
    <col min="12548" max="12548" width="15" customWidth="1"/>
    <col min="12801" max="12801" width="76.140625" customWidth="1"/>
    <col min="12802" max="12803" width="16" customWidth="1"/>
    <col min="12804" max="12804" width="15" customWidth="1"/>
    <col min="13057" max="13057" width="76.140625" customWidth="1"/>
    <col min="13058" max="13059" width="16" customWidth="1"/>
    <col min="13060" max="13060" width="15" customWidth="1"/>
    <col min="13313" max="13313" width="76.140625" customWidth="1"/>
    <col min="13314" max="13315" width="16" customWidth="1"/>
    <col min="13316" max="13316" width="15" customWidth="1"/>
    <col min="13569" max="13569" width="76.140625" customWidth="1"/>
    <col min="13570" max="13571" width="16" customWidth="1"/>
    <col min="13572" max="13572" width="15" customWidth="1"/>
    <col min="13825" max="13825" width="76.140625" customWidth="1"/>
    <col min="13826" max="13827" width="16" customWidth="1"/>
    <col min="13828" max="13828" width="15" customWidth="1"/>
    <col min="14081" max="14081" width="76.140625" customWidth="1"/>
    <col min="14082" max="14083" width="16" customWidth="1"/>
    <col min="14084" max="14084" width="15" customWidth="1"/>
    <col min="14337" max="14337" width="76.140625" customWidth="1"/>
    <col min="14338" max="14339" width="16" customWidth="1"/>
    <col min="14340" max="14340" width="15" customWidth="1"/>
    <col min="14593" max="14593" width="76.140625" customWidth="1"/>
    <col min="14594" max="14595" width="16" customWidth="1"/>
    <col min="14596" max="14596" width="15" customWidth="1"/>
    <col min="14849" max="14849" width="76.140625" customWidth="1"/>
    <col min="14850" max="14851" width="16" customWidth="1"/>
    <col min="14852" max="14852" width="15" customWidth="1"/>
    <col min="15105" max="15105" width="76.140625" customWidth="1"/>
    <col min="15106" max="15107" width="16" customWidth="1"/>
    <col min="15108" max="15108" width="15" customWidth="1"/>
    <col min="15361" max="15361" width="76.140625" customWidth="1"/>
    <col min="15362" max="15363" width="16" customWidth="1"/>
    <col min="15364" max="15364" width="15" customWidth="1"/>
    <col min="15617" max="15617" width="76.140625" customWidth="1"/>
    <col min="15618" max="15619" width="16" customWidth="1"/>
    <col min="15620" max="15620" width="15" customWidth="1"/>
    <col min="15873" max="15873" width="76.140625" customWidth="1"/>
    <col min="15874" max="15875" width="16" customWidth="1"/>
    <col min="15876" max="15876" width="15" customWidth="1"/>
    <col min="16129" max="16129" width="76.140625" customWidth="1"/>
    <col min="16130" max="16131" width="16" customWidth="1"/>
    <col min="16132" max="16132" width="15" customWidth="1"/>
  </cols>
  <sheetData>
    <row r="1" spans="1:5" s="1" customFormat="1" x14ac:dyDescent="0.2">
      <c r="B1" s="2"/>
      <c r="C1" s="2"/>
      <c r="D1" s="2"/>
    </row>
    <row r="2" spans="1:5" ht="15.75" x14ac:dyDescent="0.25">
      <c r="A2" s="33"/>
      <c r="B2" s="70"/>
      <c r="C2" s="70"/>
      <c r="D2" s="70"/>
    </row>
    <row r="3" spans="1:5" ht="15" x14ac:dyDescent="0.25">
      <c r="B3" s="71" t="s">
        <v>73</v>
      </c>
      <c r="C3" s="71"/>
      <c r="D3" s="71"/>
    </row>
    <row r="4" spans="1:5" ht="30" customHeight="1" x14ac:dyDescent="0.25">
      <c r="B4" s="71" t="s">
        <v>74</v>
      </c>
      <c r="C4" s="71"/>
      <c r="D4" s="71"/>
    </row>
    <row r="5" spans="1:5" ht="15" x14ac:dyDescent="0.25">
      <c r="B5" s="71" t="s">
        <v>91</v>
      </c>
      <c r="C5" s="71"/>
      <c r="D5" s="71"/>
    </row>
    <row r="6" spans="1:5" ht="15.75" x14ac:dyDescent="0.25">
      <c r="A6" s="34"/>
      <c r="B6" s="34"/>
      <c r="C6" s="34"/>
    </row>
    <row r="7" spans="1:5" ht="15.75" x14ac:dyDescent="0.25">
      <c r="A7" s="34"/>
      <c r="B7" s="34"/>
      <c r="C7" s="34"/>
    </row>
    <row r="8" spans="1:5" ht="15.75" customHeight="1" x14ac:dyDescent="0.25">
      <c r="A8" s="72" t="s">
        <v>75</v>
      </c>
      <c r="B8" s="72"/>
      <c r="C8" s="72"/>
      <c r="D8" s="72"/>
    </row>
    <row r="9" spans="1:5" ht="15.75" x14ac:dyDescent="0.25">
      <c r="A9" s="72" t="s">
        <v>76</v>
      </c>
      <c r="B9" s="72"/>
      <c r="C9" s="72"/>
      <c r="D9" s="72"/>
    </row>
    <row r="10" spans="1:5" ht="15.75" x14ac:dyDescent="0.25">
      <c r="A10" s="73" t="s">
        <v>90</v>
      </c>
      <c r="B10" s="73"/>
      <c r="C10" s="73"/>
      <c r="D10" s="73"/>
      <c r="E10" s="35"/>
    </row>
    <row r="11" spans="1:5" ht="15.75" x14ac:dyDescent="0.25">
      <c r="A11" s="36"/>
      <c r="B11" s="36"/>
      <c r="C11" s="36"/>
      <c r="D11" s="35"/>
      <c r="E11" s="35"/>
    </row>
    <row r="12" spans="1:5" ht="15.75" x14ac:dyDescent="0.25">
      <c r="A12" s="36"/>
      <c r="B12" s="36"/>
      <c r="C12" s="36"/>
      <c r="D12" s="35"/>
      <c r="E12" s="35"/>
    </row>
    <row r="13" spans="1:5" ht="15.75" x14ac:dyDescent="0.25">
      <c r="A13" s="37"/>
      <c r="B13" s="37"/>
      <c r="C13" s="37"/>
    </row>
    <row r="14" spans="1:5" ht="12.75" customHeight="1" x14ac:dyDescent="0.2">
      <c r="A14" s="58" t="s">
        <v>77</v>
      </c>
      <c r="B14" s="61" t="s">
        <v>78</v>
      </c>
      <c r="C14" s="62"/>
      <c r="D14" s="63"/>
    </row>
    <row r="15" spans="1:5" ht="12.75" customHeight="1" x14ac:dyDescent="0.2">
      <c r="A15" s="59"/>
      <c r="B15" s="64"/>
      <c r="C15" s="65"/>
      <c r="D15" s="66"/>
    </row>
    <row r="16" spans="1:5" x14ac:dyDescent="0.2">
      <c r="A16" s="59"/>
      <c r="B16" s="67"/>
      <c r="C16" s="68"/>
      <c r="D16" s="69"/>
    </row>
    <row r="17" spans="1:4" ht="15.75" x14ac:dyDescent="0.25">
      <c r="A17" s="60"/>
      <c r="B17" s="38" t="s">
        <v>66</v>
      </c>
      <c r="C17" s="38" t="s">
        <v>72</v>
      </c>
      <c r="D17" s="38" t="s">
        <v>92</v>
      </c>
    </row>
    <row r="18" spans="1:4" ht="15.75" x14ac:dyDescent="0.25">
      <c r="A18" s="39" t="s">
        <v>79</v>
      </c>
      <c r="B18" s="40">
        <f>B20+B23</f>
        <v>145396.20000000001</v>
      </c>
      <c r="C18" s="40">
        <f>C20+C23</f>
        <v>152574.29999999999</v>
      </c>
      <c r="D18" s="40">
        <f>D20+D23</f>
        <v>0</v>
      </c>
    </row>
    <row r="19" spans="1:4" ht="15.75" customHeight="1" x14ac:dyDescent="0.25">
      <c r="A19" s="41" t="s">
        <v>80</v>
      </c>
      <c r="B19" s="42"/>
      <c r="C19" s="42"/>
      <c r="D19" s="42"/>
    </row>
    <row r="20" spans="1:4" ht="15.75" x14ac:dyDescent="0.25">
      <c r="A20" s="43" t="s">
        <v>81</v>
      </c>
      <c r="B20" s="40">
        <f>B21-B22</f>
        <v>383705.2</v>
      </c>
      <c r="C20" s="40">
        <f>C21-C22</f>
        <v>333687.8</v>
      </c>
      <c r="D20" s="40">
        <f>D21-D22</f>
        <v>181113.5</v>
      </c>
    </row>
    <row r="21" spans="1:4" ht="15.75" x14ac:dyDescent="0.25">
      <c r="A21" s="44" t="s">
        <v>84</v>
      </c>
      <c r="B21" s="40">
        <f>источ!C17</f>
        <v>383705.2</v>
      </c>
      <c r="C21" s="40">
        <f>источ!D17</f>
        <v>717393</v>
      </c>
      <c r="D21" s="40">
        <f>источ!E17</f>
        <v>898506.5</v>
      </c>
    </row>
    <row r="22" spans="1:4" ht="15.75" x14ac:dyDescent="0.25">
      <c r="A22" s="45" t="s">
        <v>82</v>
      </c>
      <c r="B22" s="40">
        <f>-(источ!C19)</f>
        <v>0</v>
      </c>
      <c r="C22" s="40">
        <f>-(источ!D19)</f>
        <v>383705.2</v>
      </c>
      <c r="D22" s="40">
        <f>-(источ!E19)</f>
        <v>717393</v>
      </c>
    </row>
    <row r="23" spans="1:4" ht="15.75" x14ac:dyDescent="0.25">
      <c r="A23" s="46" t="s">
        <v>83</v>
      </c>
      <c r="B23" s="40">
        <f>B24-B25</f>
        <v>-238309</v>
      </c>
      <c r="C23" s="40">
        <f>C24-C25</f>
        <v>-181113.5</v>
      </c>
      <c r="D23" s="40">
        <f>D24-D25</f>
        <v>-181113.5</v>
      </c>
    </row>
    <row r="24" spans="1:4" ht="15.75" x14ac:dyDescent="0.25">
      <c r="A24" s="44" t="s">
        <v>84</v>
      </c>
      <c r="B24" s="47">
        <f>источ!C23</f>
        <v>0</v>
      </c>
      <c r="C24" s="47">
        <f>источ!D23</f>
        <v>0</v>
      </c>
      <c r="D24" s="47">
        <f>источ!E23</f>
        <v>0</v>
      </c>
    </row>
    <row r="25" spans="1:4" ht="15.75" x14ac:dyDescent="0.25">
      <c r="A25" s="45" t="s">
        <v>82</v>
      </c>
      <c r="B25" s="47">
        <f>-источ!C25</f>
        <v>238309</v>
      </c>
      <c r="C25" s="47">
        <f>-источ!D25</f>
        <v>181113.5</v>
      </c>
      <c r="D25" s="47">
        <f>-источ!E25</f>
        <v>181113.5</v>
      </c>
    </row>
  </sheetData>
  <mergeCells count="9">
    <mergeCell ref="A14:A17"/>
    <mergeCell ref="B14:D16"/>
    <mergeCell ref="B2:D2"/>
    <mergeCell ref="B3:D3"/>
    <mergeCell ref="B4:D4"/>
    <mergeCell ref="B5:D5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</vt:lpstr>
      <vt:lpstr>заимст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2024-10-01T06:34:14Z</cp:lastPrinted>
  <dcterms:created xsi:type="dcterms:W3CDTF">1996-10-08T23:32:33Z</dcterms:created>
  <dcterms:modified xsi:type="dcterms:W3CDTF">2024-12-10T11:51:49Z</dcterms:modified>
</cp:coreProperties>
</file>